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activeTab="1"/>
  </bookViews>
  <sheets>
    <sheet name="Кассовое исполнение" sheetId="2" r:id="rId1"/>
    <sheet name="Целевые показатели" sheetId="1" r:id="rId2"/>
    <sheet name="Лист3" sheetId="3" r:id="rId3"/>
  </sheets>
  <calcPr calcId="145621"/>
</workbook>
</file>

<file path=xl/calcChain.xml><?xml version="1.0" encoding="utf-8"?>
<calcChain xmlns="http://schemas.openxmlformats.org/spreadsheetml/2006/main">
  <c r="N29" i="2" l="1"/>
  <c r="M29" i="2"/>
  <c r="L29" i="2"/>
  <c r="G29" i="2"/>
  <c r="C29" i="2"/>
  <c r="N28" i="2"/>
  <c r="M28" i="2"/>
  <c r="L28" i="2"/>
  <c r="G28" i="2"/>
  <c r="C28" i="2"/>
  <c r="J27" i="2"/>
  <c r="I27" i="2"/>
  <c r="H27" i="2"/>
  <c r="F27" i="2"/>
  <c r="F26" i="2" s="1"/>
  <c r="F25" i="2" s="1"/>
  <c r="E27" i="2"/>
  <c r="E26" i="2" s="1"/>
  <c r="E25" i="2" s="1"/>
  <c r="D27" i="2"/>
  <c r="D26" i="2" s="1"/>
  <c r="I26" i="2"/>
  <c r="I25" i="2" s="1"/>
  <c r="H26" i="2"/>
  <c r="L25" i="2"/>
  <c r="N24" i="2"/>
  <c r="M24" i="2"/>
  <c r="L24" i="2"/>
  <c r="G24" i="2"/>
  <c r="K24" i="2" s="1"/>
  <c r="C24" i="2"/>
  <c r="J23" i="2"/>
  <c r="N23" i="2" s="1"/>
  <c r="I23" i="2"/>
  <c r="H23" i="2"/>
  <c r="F23" i="2"/>
  <c r="E23" i="2"/>
  <c r="D23" i="2"/>
  <c r="N22" i="2"/>
  <c r="M22" i="2"/>
  <c r="L22" i="2"/>
  <c r="G22" i="2"/>
  <c r="C22" i="2"/>
  <c r="J21" i="2"/>
  <c r="I21" i="2"/>
  <c r="M21" i="2" s="1"/>
  <c r="H21" i="2"/>
  <c r="F21" i="2"/>
  <c r="E21" i="2"/>
  <c r="D21" i="2"/>
  <c r="N20" i="2"/>
  <c r="M20" i="2"/>
  <c r="L20" i="2"/>
  <c r="G20" i="2"/>
  <c r="C20" i="2"/>
  <c r="N19" i="2"/>
  <c r="M19" i="2"/>
  <c r="L19" i="2"/>
  <c r="G19" i="2"/>
  <c r="K19" i="2" s="1"/>
  <c r="C19" i="2"/>
  <c r="N18" i="2"/>
  <c r="M18" i="2"/>
  <c r="L18" i="2"/>
  <c r="G18" i="2"/>
  <c r="C18" i="2"/>
  <c r="N17" i="2"/>
  <c r="M17" i="2"/>
  <c r="L17" i="2"/>
  <c r="G17" i="2"/>
  <c r="C17" i="2"/>
  <c r="N16" i="2"/>
  <c r="M16" i="2"/>
  <c r="L16" i="2"/>
  <c r="G16" i="2"/>
  <c r="C16" i="2"/>
  <c r="J15" i="2"/>
  <c r="I15" i="2"/>
  <c r="H15" i="2"/>
  <c r="F15" i="2"/>
  <c r="E15" i="2"/>
  <c r="D15" i="2"/>
  <c r="D13" i="2" s="1"/>
  <c r="N14" i="2"/>
  <c r="M14" i="2"/>
  <c r="L14" i="2"/>
  <c r="G14" i="2"/>
  <c r="C14" i="2"/>
  <c r="H13" i="2"/>
  <c r="N12" i="2"/>
  <c r="M12" i="2"/>
  <c r="L12" i="2"/>
  <c r="G12" i="2"/>
  <c r="C12" i="2"/>
  <c r="N11" i="2"/>
  <c r="M11" i="2"/>
  <c r="L11" i="2"/>
  <c r="G11" i="2"/>
  <c r="K11" i="2" s="1"/>
  <c r="C11" i="2"/>
  <c r="G10" i="2"/>
  <c r="F10" i="2"/>
  <c r="N10" i="2" s="1"/>
  <c r="E10" i="2"/>
  <c r="M10" i="2" s="1"/>
  <c r="D10" i="2"/>
  <c r="L10" i="2" s="1"/>
  <c r="N9" i="2"/>
  <c r="M9" i="2"/>
  <c r="L9" i="2"/>
  <c r="G9" i="2"/>
  <c r="K9" i="2" s="1"/>
  <c r="C9" i="2"/>
  <c r="J8" i="2"/>
  <c r="I8" i="2"/>
  <c r="H8" i="2"/>
  <c r="L8" i="2" s="1"/>
  <c r="F8" i="2"/>
  <c r="D8" i="2"/>
  <c r="G24" i="1"/>
  <c r="G23" i="1"/>
  <c r="G21" i="1"/>
  <c r="G19" i="1"/>
  <c r="G18" i="1"/>
  <c r="G17" i="1"/>
  <c r="G16" i="1"/>
  <c r="G15" i="1"/>
  <c r="G13" i="1"/>
  <c r="G12" i="1"/>
  <c r="G10" i="1"/>
  <c r="G9" i="1"/>
  <c r="G8" i="1"/>
  <c r="K14" i="2" l="1"/>
  <c r="M15" i="2"/>
  <c r="K17" i="2"/>
  <c r="M27" i="2"/>
  <c r="N15" i="2"/>
  <c r="L23" i="2"/>
  <c r="N27" i="2"/>
  <c r="L21" i="2"/>
  <c r="M23" i="2"/>
  <c r="F13" i="2"/>
  <c r="F7" i="2" s="1"/>
  <c r="K16" i="2"/>
  <c r="K28" i="2"/>
  <c r="K22" i="2"/>
  <c r="K20" i="2"/>
  <c r="C23" i="2"/>
  <c r="C27" i="2"/>
  <c r="L27" i="2"/>
  <c r="K29" i="2"/>
  <c r="E8" i="2"/>
  <c r="M8" i="2" s="1"/>
  <c r="K12" i="2"/>
  <c r="G15" i="2"/>
  <c r="K18" i="2"/>
  <c r="C21" i="2"/>
  <c r="N21" i="2"/>
  <c r="C15" i="2"/>
  <c r="I13" i="2"/>
  <c r="I7" i="2" s="1"/>
  <c r="M25" i="2"/>
  <c r="C25" i="2"/>
  <c r="E13" i="2"/>
  <c r="D7" i="2"/>
  <c r="C26" i="2"/>
  <c r="L26" i="2"/>
  <c r="H7" i="2"/>
  <c r="L13" i="2"/>
  <c r="L15" i="2"/>
  <c r="G8" i="2"/>
  <c r="N8" i="2"/>
  <c r="J26" i="2"/>
  <c r="G26" i="2" s="1"/>
  <c r="M26" i="2"/>
  <c r="C10" i="2"/>
  <c r="K10" i="2" s="1"/>
  <c r="G21" i="2"/>
  <c r="G23" i="2"/>
  <c r="K23" i="2" s="1"/>
  <c r="G27" i="2"/>
  <c r="K27" i="2" s="1"/>
  <c r="C8" i="2" l="1"/>
  <c r="K8" i="2"/>
  <c r="K26" i="2"/>
  <c r="K21" i="2"/>
  <c r="K15" i="2"/>
  <c r="L7" i="2"/>
  <c r="J25" i="2"/>
  <c r="N26" i="2"/>
  <c r="E7" i="2"/>
  <c r="M7" i="2" s="1"/>
  <c r="C13" i="2"/>
  <c r="M13" i="2"/>
  <c r="C7" i="2" l="1"/>
  <c r="N25" i="2"/>
  <c r="J13" i="2"/>
  <c r="G25" i="2"/>
  <c r="K25" i="2" s="1"/>
  <c r="N13" i="2" l="1"/>
  <c r="J7" i="2"/>
  <c r="G13" i="2"/>
  <c r="K13" i="2" s="1"/>
  <c r="N7" i="2" l="1"/>
  <c r="G7" i="2"/>
  <c r="K7" i="2" s="1"/>
</calcChain>
</file>

<file path=xl/sharedStrings.xml><?xml version="1.0" encoding="utf-8"?>
<sst xmlns="http://schemas.openxmlformats.org/spreadsheetml/2006/main" count="115" uniqueCount="82">
  <si>
    <t>Сельское поселение Казым</t>
  </si>
  <si>
    <t>Муниципальная программа сельского поселения Казым  «Защита населения от чрезвычайных ситуаций, обеспечение первичных мер пожарной безопасности и безопасности людей на водных объектах на 2014-2016 годы»</t>
  </si>
  <si>
    <t>Повышение уровня информированности населения о чрезвычайных ситуациях и порядке действий при их возникновении, обеспечение безопасности людей на водных объектах, через распространение информационного материала</t>
  </si>
  <si>
    <t>экз.</t>
  </si>
  <si>
    <t>Администрация сельского поселения Казым</t>
  </si>
  <si>
    <t>Увеличение резерва материально-технических ресурсов (запасов) для предупреждения и ликвидации угроз по ГО и ЧС</t>
  </si>
  <si>
    <t>%</t>
  </si>
  <si>
    <t>Сохранение количества проведенных мероприятий по предотвращению возникновения лесных пожаров, не менее 1 единицы в год</t>
  </si>
  <si>
    <t>ед.</t>
  </si>
  <si>
    <t xml:space="preserve"> Муниципальная программа сельского поселения Казым «Развитие жилищно-коммунального комплекса и повышение энергетической эффективности  на 2014-2016 годы»</t>
  </si>
  <si>
    <t>Сокращение потребления энергоресурсов</t>
  </si>
  <si>
    <t>Обеспечение населения услугой по вывозу жидких бытовых отходов, от потребности</t>
  </si>
  <si>
    <t>Повышение уровня благоустроенности населенных пунктов:</t>
  </si>
  <si>
    <t>Обустройство мест массового отдыха</t>
  </si>
  <si>
    <t>Количество отремонтированных (приобретенных) детских игровых комплексов</t>
  </si>
  <si>
    <t>шт.</t>
  </si>
  <si>
    <t>Доля  граждан, участвующих в работах по благоустройству от общего числа граждан проживающих в поселении</t>
  </si>
  <si>
    <t>Объем потребления электроэнергии сети уличного освещения</t>
  </si>
  <si>
    <t>тыс. кВт/ч.</t>
  </si>
  <si>
    <t>Обустройство площадей зеленых насаждений сельского поселения Казым (посадка цветов, деревьев, газонов и т.д.) не менее 100 м² в год</t>
  </si>
  <si>
    <t>м²</t>
  </si>
  <si>
    <t>Сокращение доли муниципальной собственности в многоквартирных домах</t>
  </si>
  <si>
    <t>Обеспечение  территории размещения отходов в надлежащем состоянии</t>
  </si>
  <si>
    <t xml:space="preserve"> тыс. м2.</t>
  </si>
  <si>
    <t xml:space="preserve"> Муниципальная программа сельского поселения Казым «Развитие муниципальной службы сельского поселения Казым на  2014-2016 годы»</t>
  </si>
  <si>
    <t>Доля муниципальных служащих, прошедших курсы повышения квалификации по программам дополнительного профессионального образования от потребности</t>
  </si>
  <si>
    <t>Доля муниципальных служащих, прошедших диспансеризацию, от потребности</t>
  </si>
  <si>
    <t>Информация</t>
  </si>
  <si>
    <t>о достижении целевых показателей о реализации муниципальных программ городского и сельских поселений 
в границах Белоярского района за  2016 год</t>
  </si>
  <si>
    <t>№ п/п</t>
  </si>
  <si>
    <t>Наименование  целевых показателей</t>
  </si>
  <si>
    <t>Единица измерения</t>
  </si>
  <si>
    <t>Базовый показатель на начало разработки</t>
  </si>
  <si>
    <t>Предусмотрено по программе на отчетный год</t>
  </si>
  <si>
    <t>За отчетный период</t>
  </si>
  <si>
    <t>% выполнения за отчетный период</t>
  </si>
  <si>
    <t>Информационная обеспеченность</t>
  </si>
  <si>
    <t>Отчет</t>
  </si>
  <si>
    <t>о ходе выполнения муниципальных программ городского и сельских поселений Белоярского района за 2016 год</t>
  </si>
  <si>
    <t xml:space="preserve">Наименование  муниципальной программы, подпрограммы, мероприятий </t>
  </si>
  <si>
    <t>Объемы бюджетных ассигнований на реализацию муниципальных программ в соответствии со сводной бюджетной росписью на 2016 год, тыс. рублей</t>
  </si>
  <si>
    <t>Фактические объемы бюджетных ассигнований на реализацию муниципальной программы 
за 2016 год, тыс. рублей</t>
  </si>
  <si>
    <t>Процент исполнения</t>
  </si>
  <si>
    <t>Примечания</t>
  </si>
  <si>
    <t>Всего</t>
  </si>
  <si>
    <t>в том числе</t>
  </si>
  <si>
    <t xml:space="preserve"> бюджет Белоярского района</t>
  </si>
  <si>
    <t>бюджет ХМАО</t>
  </si>
  <si>
    <t>Федеральный бюджет</t>
  </si>
  <si>
    <t>Муниципальная программа сельского поселения Казым «Защита населения от чрезвычайных ситуаций, обеспечение первичных мер пожарной безопасности и безопасности людей на водных объектах на 2014-2016 годы»</t>
  </si>
  <si>
    <t>Создание резерва материальных ресурсов для ликвидации чрезвычайных ситуаций и в целях гражданской обороны</t>
  </si>
  <si>
    <t>приобретено в резерв материальных ресурсов для ликвидации чрезвычайных ситуаций и в целях гражданской обороны: комплекты КИМГЗ; спасательные носилки; 6 ком-ов аптечек, 2 шт. защитных костюма Л-1</t>
  </si>
  <si>
    <t xml:space="preserve">Мероприятия по обеспечению первичных мер пожарной безопасности </t>
  </si>
  <si>
    <t>Разработка информационного материала и его размещение на территории населенных пунктов сельского поселения Казым</t>
  </si>
  <si>
    <t>изготовлены и распространены 200 экземпляров памяток о соблюдении мер пожарной безопасности</t>
  </si>
  <si>
    <t>Материально-техническое обеспечение первичных мер пожарной безопасности в границах населенных пунктов сельского поселения Казым</t>
  </si>
  <si>
    <t>в целях увеличения материально-технического обеспечения первичных мер пожарной безопасности приобретено: веревка сигнально-спасательная, лопаты штыковые и совковые пожарные, ранцевые лесные огнетушители.</t>
  </si>
  <si>
    <t>Обеспечение мероприятий по энергосбережению и повышению энергетической эффективности</t>
  </si>
  <si>
    <t>приобретены и заменены лампы накаливания высокой мощности на энергосберегающие. Экономия в связи с оптимизацией расходов</t>
  </si>
  <si>
    <t xml:space="preserve">Благоустройство территории </t>
  </si>
  <si>
    <t>уличное освещение</t>
  </si>
  <si>
    <t>Оплата произведена согласно, выставленных счетов за фактический объем потребления электроэнергии, средства не освоены, в связи с переносом срока окончательного расчета с поставщиком на январь 2017 года</t>
  </si>
  <si>
    <t>озеленение</t>
  </si>
  <si>
    <t xml:space="preserve">произведена закупка саженцев, кустарников, удобрений; пикированы и высажены кустарники и рассада цветов; </t>
  </si>
  <si>
    <t>прочие мероприятия</t>
  </si>
  <si>
    <t>выполнены работы по благоустройству придомовой территории, установлена детская игровая площадка, проведен монтаж ограждения дет. игровой площадки, произведен снос жилого дома, оказание услуг по механизированной уборке от снега поселковые дороги, средства не освоены, в связи с переносом сроков по изготовлению монумента, посвященного победе в Великой Отечественной Войне</t>
  </si>
  <si>
    <t>места захоронения</t>
  </si>
  <si>
    <t>произведен ремонт ограждения сельского кладбища</t>
  </si>
  <si>
    <t>организация временных рабочих мест по безработным гражданам и трудоустройству несовершеннолетних</t>
  </si>
  <si>
    <t>оптимизация расходов за счет сокращения рабочего времени безработных граждан, оплата производилась согласно, выставленных счетов за фактический объем оказанных услуг</t>
  </si>
  <si>
    <t>Обеспечение надлежащего уровня эксплуатации муниципального имущества</t>
  </si>
  <si>
    <t>Перечисление взносов для проведения капитального ремонта общего имущества в многоквартирных домах сельского поселения</t>
  </si>
  <si>
    <t>По состоянию на 31.12.2016 года площадь объектов муниципальной собственности сельского поселения составляет 2639,65 м2, оплата за кап.ремонт прозводилась согласно, выставленных счетов (10,642 стоим. 1м2/мес)</t>
  </si>
  <si>
    <t>Предоставление субсидий  юридическим лицам (за исключением государственных (муниципальных) учреждений), индивидуальным предпринимателям, физическим лицам оказывающим населению жилищно-коммунальные услуги (подвоз воды  и вывоз жидких бытовых отходов)</t>
  </si>
  <si>
    <t xml:space="preserve">услуги водоснабжения и водоотведения </t>
  </si>
  <si>
    <t>Содержание объектов размещения отходов</t>
  </si>
  <si>
    <t>мероприятие предусмотренные МП на год исполнены в полном объеме</t>
  </si>
  <si>
    <t>«Развитие муниципальной службы в сельском поселении Казым на 2014 - 2016 годы»</t>
  </si>
  <si>
    <t>Создание условий для развития и совершенствования муниципальной службы</t>
  </si>
  <si>
    <t>мероприятие предусмотренные МП на год исполнены в полном объеме, экономия за счет оптимизации расходов</t>
  </si>
  <si>
    <t>Повышение квалификации муниципальных служащих с получением свидетельства государственного образца</t>
  </si>
  <si>
    <t>Проведение диспансеризации муниципальных служащих</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</si>
</sst>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_-* #,##0.0_р_._-;\-* #,##0.0_р_._-;_-* &quot;-&quot;?_р_._-;_-@_-"/>
  </numFmts>
  <fonts count="10" x14ac:knownFonts="1">
    <font>
      <sz val="11"/>
      <color theme="1"/>
      <name val="Calibri"/>
      <family val="2"/>
      <scheme val="minor"/>
    </font>
    <font>
      <sz val="11"/>
      <color theme="1"/>
      <name val="Calibri"/>
      <family val="2"/>
      <scheme val="minor"/>
    </font>
    <font>
      <b/>
      <u/>
      <sz val="10.5"/>
      <name val="Times New Roman"/>
      <family val="1"/>
      <charset val="204"/>
    </font>
    <font>
      <sz val="11"/>
      <name val="Calibri"/>
      <family val="2"/>
      <charset val="204"/>
      <scheme val="minor"/>
    </font>
    <font>
      <b/>
      <sz val="10.5"/>
      <name val="Times New Roman"/>
      <family val="1"/>
      <charset val="204"/>
    </font>
    <font>
      <sz val="10.5"/>
      <name val="Times New Roman"/>
      <family val="1"/>
      <charset val="204"/>
    </font>
    <font>
      <b/>
      <sz val="12"/>
      <name val="Times New Roman"/>
      <family val="1"/>
      <charset val="204"/>
    </font>
    <font>
      <b/>
      <sz val="14"/>
      <name val="Times New Roman"/>
      <family val="1"/>
      <charset val="204"/>
    </font>
    <font>
      <sz val="11"/>
      <name val="Times New Roman"/>
      <family val="1"/>
      <charset val="204"/>
    </font>
    <font>
      <sz val="10.5"/>
      <name val="Calibri"/>
      <family val="2"/>
      <charset val="204"/>
      <scheme val="minor"/>
    </font>
  </fonts>
  <fills count="6">
    <fill>
      <patternFill patternType="none"/>
    </fill>
    <fill>
      <patternFill patternType="gray125"/>
    </fill>
    <fill>
      <patternFill patternType="solid">
        <fgColor theme="7" tint="0.59999389629810485"/>
        <bgColor indexed="64"/>
      </patternFill>
    </fill>
    <fill>
      <patternFill patternType="solid">
        <fgColor theme="0"/>
        <bgColor indexed="64"/>
      </patternFill>
    </fill>
    <fill>
      <patternFill patternType="solid">
        <fgColor theme="6" tint="0.59999389629810485"/>
        <bgColor indexed="64"/>
      </patternFill>
    </fill>
    <fill>
      <patternFill patternType="solid">
        <fgColor theme="0" tint="-0.14999847407452621"/>
        <bgColor indexed="64"/>
      </patternFill>
    </fill>
  </fills>
  <borders count="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9" fontId="1" fillId="0" borderId="0" applyFont="0" applyFill="0" applyBorder="0" applyAlignment="0" applyProtection="0"/>
  </cellStyleXfs>
  <cellXfs count="80">
    <xf numFmtId="0" fontId="0" fillId="0" borderId="0" xfId="0"/>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164" fontId="3" fillId="0" borderId="0" xfId="0" applyNumberFormat="1" applyFont="1"/>
    <xf numFmtId="0" fontId="3" fillId="0" borderId="0" xfId="0" applyFont="1"/>
    <xf numFmtId="0" fontId="4" fillId="0" borderId="4" xfId="0" applyFont="1" applyBorder="1" applyAlignment="1">
      <alignment horizontal="center" vertical="center"/>
    </xf>
    <xf numFmtId="0" fontId="5" fillId="0" borderId="4" xfId="0" applyFont="1" applyBorder="1" applyAlignment="1">
      <alignment vertical="center" wrapText="1" shrinkToFit="1"/>
    </xf>
    <xf numFmtId="0" fontId="5" fillId="0" borderId="4" xfId="0" applyFont="1" applyBorder="1" applyAlignment="1">
      <alignment horizontal="center" vertical="center"/>
    </xf>
    <xf numFmtId="9" fontId="5" fillId="0" borderId="4" xfId="1" applyFont="1" applyBorder="1" applyAlignment="1">
      <alignment horizontal="center" vertical="center"/>
    </xf>
    <xf numFmtId="0" fontId="5" fillId="0" borderId="3" xfId="0" applyFont="1" applyBorder="1" applyAlignment="1">
      <alignment horizontal="center" vertical="center" wrapText="1" shrinkToFit="1"/>
    </xf>
    <xf numFmtId="0" fontId="5" fillId="0" borderId="4" xfId="0" applyFont="1" applyBorder="1" applyAlignment="1">
      <alignment horizontal="center" vertical="center" wrapText="1"/>
    </xf>
    <xf numFmtId="49" fontId="5" fillId="0" borderId="4" xfId="0" applyNumberFormat="1" applyFont="1" applyBorder="1" applyAlignment="1">
      <alignment vertical="center" wrapText="1" shrinkToFit="1"/>
    </xf>
    <xf numFmtId="0" fontId="5" fillId="0" borderId="4" xfId="0" applyFont="1" applyBorder="1" applyAlignment="1">
      <alignment horizontal="center" vertical="center" wrapText="1" shrinkToFit="1"/>
    </xf>
    <xf numFmtId="0" fontId="5" fillId="0" borderId="4" xfId="0" applyFont="1" applyFill="1" applyBorder="1" applyAlignment="1">
      <alignment horizontal="center" vertical="center"/>
    </xf>
    <xf numFmtId="9" fontId="5" fillId="0" borderId="4" xfId="1" applyNumberFormat="1" applyFont="1" applyBorder="1" applyAlignment="1">
      <alignment horizontal="center" vertical="center"/>
    </xf>
    <xf numFmtId="165" fontId="5" fillId="0" borderId="4" xfId="1" applyNumberFormat="1" applyFont="1" applyBorder="1" applyAlignment="1">
      <alignment horizontal="center" vertical="center"/>
    </xf>
    <xf numFmtId="0" fontId="3" fillId="0" borderId="4" xfId="0" applyFont="1" applyBorder="1"/>
    <xf numFmtId="0" fontId="6" fillId="0" borderId="0" xfId="0" applyFont="1" applyAlignment="1">
      <alignment horizontal="center" vertical="center"/>
    </xf>
    <xf numFmtId="0" fontId="6" fillId="0" borderId="0" xfId="0" applyFont="1" applyAlignment="1">
      <alignment horizontal="center" vertical="center" wrapText="1"/>
    </xf>
    <xf numFmtId="0" fontId="3" fillId="0" borderId="0" xfId="0" applyFont="1" applyAlignment="1">
      <alignment horizontal="center" vertical="center"/>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shrinkToFit="1"/>
    </xf>
    <xf numFmtId="0" fontId="5" fillId="0" borderId="4" xfId="0" applyFont="1" applyBorder="1" applyAlignment="1">
      <alignment horizontal="center" vertical="center" wrapText="1" shrinkToFit="1"/>
    </xf>
    <xf numFmtId="0" fontId="5" fillId="0" borderId="6" xfId="0" applyFont="1" applyBorder="1" applyAlignment="1">
      <alignment horizontal="center" vertical="center" wrapText="1" shrinkToFit="1"/>
    </xf>
    <xf numFmtId="0" fontId="7" fillId="0" borderId="0" xfId="0" applyFont="1" applyAlignment="1">
      <alignment horizontal="center" vertical="center"/>
    </xf>
    <xf numFmtId="0" fontId="8" fillId="0" borderId="0" xfId="0" applyFont="1" applyAlignment="1">
      <alignment horizontal="center" vertical="center"/>
    </xf>
    <xf numFmtId="0" fontId="8" fillId="0" borderId="0" xfId="0" applyFont="1" applyAlignment="1">
      <alignment vertical="center"/>
    </xf>
    <xf numFmtId="166" fontId="8" fillId="0" borderId="0" xfId="0" applyNumberFormat="1" applyFont="1" applyAlignment="1">
      <alignment vertical="center"/>
    </xf>
    <xf numFmtId="0" fontId="8" fillId="0" borderId="0" xfId="0" applyFont="1" applyAlignment="1">
      <alignment horizontal="right" vertical="center" wrapText="1"/>
    </xf>
    <xf numFmtId="0" fontId="9" fillId="0" borderId="4" xfId="0" applyFont="1" applyBorder="1"/>
    <xf numFmtId="0" fontId="5" fillId="0" borderId="4" xfId="0" applyFont="1" applyBorder="1" applyAlignment="1">
      <alignment horizontal="center" vertical="top" wrapText="1"/>
    </xf>
    <xf numFmtId="0" fontId="2" fillId="0" borderId="4" xfId="0" applyFont="1" applyFill="1" applyBorder="1" applyAlignment="1">
      <alignment vertical="center" wrapText="1"/>
    </xf>
    <xf numFmtId="166" fontId="4" fillId="0" borderId="4" xfId="0" applyNumberFormat="1" applyFont="1" applyFill="1" applyBorder="1" applyAlignment="1">
      <alignment horizontal="center" vertical="center" wrapText="1"/>
    </xf>
    <xf numFmtId="166" fontId="4" fillId="0" borderId="4" xfId="0" applyNumberFormat="1" applyFont="1" applyBorder="1" applyAlignment="1">
      <alignment horizontal="center" vertical="center" wrapText="1"/>
    </xf>
    <xf numFmtId="0" fontId="5" fillId="0" borderId="4" xfId="0" applyFont="1" applyBorder="1" applyAlignment="1">
      <alignment vertical="center" wrapText="1"/>
    </xf>
    <xf numFmtId="0" fontId="5" fillId="0" borderId="0" xfId="0" applyFont="1" applyAlignment="1">
      <alignment vertical="center"/>
    </xf>
    <xf numFmtId="0" fontId="4" fillId="4" borderId="4" xfId="0" applyFont="1" applyFill="1" applyBorder="1" applyAlignment="1">
      <alignment horizontal="center" vertical="center"/>
    </xf>
    <xf numFmtId="0" fontId="4" fillId="4" borderId="4" xfId="0" applyFont="1" applyFill="1" applyBorder="1" applyAlignment="1">
      <alignment vertical="center" wrapText="1"/>
    </xf>
    <xf numFmtId="166" fontId="4" fillId="4" borderId="4" xfId="0" applyNumberFormat="1" applyFont="1" applyFill="1" applyBorder="1" applyAlignment="1">
      <alignment horizontal="center" vertical="center"/>
    </xf>
    <xf numFmtId="166" fontId="4" fillId="4" borderId="4" xfId="0" applyNumberFormat="1" applyFont="1" applyFill="1" applyBorder="1" applyAlignment="1">
      <alignment horizontal="center" vertical="center" wrapText="1"/>
    </xf>
    <xf numFmtId="0" fontId="4" fillId="4" borderId="0" xfId="0" applyFont="1" applyFill="1" applyAlignment="1">
      <alignment vertical="center"/>
    </xf>
    <xf numFmtId="0" fontId="5" fillId="5" borderId="4" xfId="0" applyFont="1" applyFill="1" applyBorder="1" applyAlignment="1">
      <alignment wrapText="1"/>
    </xf>
    <xf numFmtId="0" fontId="5" fillId="5" borderId="4" xfId="0" applyFont="1" applyFill="1" applyBorder="1" applyAlignment="1">
      <alignment vertical="top" wrapText="1"/>
    </xf>
    <xf numFmtId="166" fontId="5" fillId="5" borderId="4" xfId="0" applyNumberFormat="1" applyFont="1" applyFill="1" applyBorder="1" applyAlignment="1">
      <alignment horizontal="center" vertical="center"/>
    </xf>
    <xf numFmtId="166" fontId="5" fillId="5" borderId="4" xfId="0" applyNumberFormat="1" applyFont="1" applyFill="1" applyBorder="1" applyAlignment="1">
      <alignment horizontal="center" vertical="center" wrapText="1"/>
    </xf>
    <xf numFmtId="0" fontId="5" fillId="5" borderId="4" xfId="0" applyFont="1" applyFill="1" applyBorder="1" applyAlignment="1">
      <alignment vertical="center" wrapText="1"/>
    </xf>
    <xf numFmtId="0" fontId="5" fillId="5" borderId="0" xfId="0" applyFont="1" applyFill="1" applyAlignment="1">
      <alignment vertical="center"/>
    </xf>
    <xf numFmtId="0" fontId="5" fillId="5" borderId="4" xfId="0" applyFont="1" applyFill="1" applyBorder="1" applyAlignment="1">
      <alignment horizontal="center" wrapText="1"/>
    </xf>
    <xf numFmtId="0" fontId="5" fillId="0" borderId="4" xfId="0" applyFont="1" applyFill="1" applyBorder="1" applyAlignment="1">
      <alignment vertical="top" wrapText="1"/>
    </xf>
    <xf numFmtId="0" fontId="5" fillId="0" borderId="4" xfId="0" applyFont="1" applyFill="1" applyBorder="1" applyAlignment="1">
      <alignment vertical="center" wrapText="1"/>
    </xf>
    <xf numFmtId="166" fontId="5" fillId="0" borderId="4" xfId="0" applyNumberFormat="1" applyFont="1" applyFill="1" applyBorder="1" applyAlignment="1">
      <alignment horizontal="center" vertical="center"/>
    </xf>
    <xf numFmtId="166" fontId="5" fillId="0" borderId="4" xfId="0" applyNumberFormat="1" applyFont="1" applyFill="1" applyBorder="1" applyAlignment="1">
      <alignment horizontal="center" vertical="center" wrapText="1"/>
    </xf>
    <xf numFmtId="166" fontId="5" fillId="0" borderId="4" xfId="0" applyNumberFormat="1" applyFont="1" applyBorder="1" applyAlignment="1">
      <alignment horizontal="center" vertical="center" wrapText="1"/>
    </xf>
    <xf numFmtId="0" fontId="5" fillId="0" borderId="0" xfId="0" applyFont="1" applyAlignment="1">
      <alignment horizontal="left" vertical="top" wrapText="1"/>
    </xf>
    <xf numFmtId="0" fontId="5" fillId="0" borderId="0" xfId="0" applyFont="1" applyFill="1" applyAlignment="1">
      <alignment vertical="center"/>
    </xf>
    <xf numFmtId="0" fontId="5" fillId="3" borderId="4" xfId="0" applyFont="1" applyFill="1" applyBorder="1" applyAlignment="1">
      <alignment vertical="center" wrapText="1"/>
    </xf>
    <xf numFmtId="166" fontId="5" fillId="4" borderId="4" xfId="0" applyNumberFormat="1" applyFont="1" applyFill="1" applyBorder="1" applyAlignment="1">
      <alignment horizontal="center" vertical="center" wrapText="1"/>
    </xf>
    <xf numFmtId="0" fontId="5" fillId="4" borderId="4" xfId="0" applyFont="1" applyFill="1" applyBorder="1" applyAlignment="1">
      <alignment vertical="center" wrapText="1"/>
    </xf>
    <xf numFmtId="0" fontId="5" fillId="5" borderId="4" xfId="0" applyFont="1" applyFill="1" applyBorder="1" applyAlignment="1">
      <alignment horizontal="center" vertical="top" wrapText="1"/>
    </xf>
    <xf numFmtId="166" fontId="4" fillId="5" borderId="4" xfId="0" applyNumberFormat="1" applyFont="1" applyFill="1" applyBorder="1" applyAlignment="1">
      <alignment horizontal="center" vertical="center" wrapText="1"/>
    </xf>
    <xf numFmtId="0" fontId="5" fillId="5" borderId="5" xfId="0" applyFont="1" applyFill="1" applyBorder="1" applyAlignment="1">
      <alignment horizontal="left" vertical="center" wrapText="1"/>
    </xf>
    <xf numFmtId="0" fontId="5" fillId="0" borderId="4" xfId="0" applyFont="1" applyBorder="1" applyAlignment="1">
      <alignment horizontal="left" vertical="center" wrapText="1" indent="2"/>
    </xf>
    <xf numFmtId="0" fontId="5" fillId="0" borderId="4" xfId="0" applyFont="1" applyBorder="1" applyAlignment="1" applyProtection="1">
      <alignment horizontal="left" vertical="center" wrapText="1" indent="2"/>
      <protection locked="0"/>
    </xf>
    <xf numFmtId="0" fontId="5" fillId="0" borderId="4" xfId="0" applyFont="1" applyBorder="1" applyAlignment="1" applyProtection="1">
      <alignment horizontal="left" vertical="top" wrapText="1" indent="2"/>
      <protection locked="0"/>
    </xf>
    <xf numFmtId="166" fontId="5" fillId="5" borderId="4" xfId="0" applyNumberFormat="1" applyFont="1" applyFill="1" applyBorder="1" applyAlignment="1">
      <alignment horizontal="left" vertical="top" wrapText="1"/>
    </xf>
    <xf numFmtId="0" fontId="5" fillId="5" borderId="4" xfId="0" applyNumberFormat="1" applyFont="1" applyFill="1" applyBorder="1" applyAlignment="1" applyProtection="1">
      <alignment vertical="center"/>
    </xf>
    <xf numFmtId="166" fontId="5" fillId="5" borderId="4" xfId="0" applyNumberFormat="1" applyFont="1" applyFill="1" applyBorder="1" applyAlignment="1" applyProtection="1">
      <alignment horizontal="center" vertical="center"/>
    </xf>
    <xf numFmtId="0" fontId="5" fillId="0" borderId="4" xfId="0" applyNumberFormat="1" applyFont="1" applyFill="1" applyBorder="1" applyAlignment="1" applyProtection="1">
      <alignment horizontal="center" vertical="center"/>
    </xf>
    <xf numFmtId="0" fontId="5" fillId="0" borderId="4" xfId="0" applyNumberFormat="1" applyFont="1" applyFill="1" applyBorder="1" applyAlignment="1" applyProtection="1">
      <alignment horizontal="left" vertical="center" wrapText="1" indent="1"/>
    </xf>
    <xf numFmtId="166" fontId="5" fillId="0" borderId="4" xfId="0" applyNumberFormat="1" applyFont="1" applyBorder="1" applyAlignment="1">
      <alignment horizontal="center" vertical="center"/>
    </xf>
    <xf numFmtId="166" fontId="5" fillId="0" borderId="4" xfId="0" applyNumberFormat="1" applyFont="1" applyFill="1" applyBorder="1" applyAlignment="1" applyProtection="1">
      <alignment horizontal="center" vertical="center"/>
    </xf>
    <xf numFmtId="0" fontId="5" fillId="0" borderId="4" xfId="0" applyNumberFormat="1" applyFont="1" applyFill="1" applyBorder="1" applyAlignment="1" applyProtection="1">
      <alignment vertical="center"/>
    </xf>
    <xf numFmtId="0" fontId="5" fillId="3" borderId="4" xfId="0" applyNumberFormat="1" applyFont="1" applyFill="1" applyBorder="1" applyAlignment="1" applyProtection="1">
      <alignment horizontal="left" vertical="center" wrapText="1"/>
    </xf>
    <xf numFmtId="0" fontId="5" fillId="0" borderId="1" xfId="0" applyFont="1" applyBorder="1" applyAlignment="1">
      <alignment horizontal="center" vertical="center" wrapText="1" shrinkToFit="1"/>
    </xf>
    <xf numFmtId="0" fontId="5" fillId="0" borderId="2" xfId="0" applyFont="1" applyBorder="1" applyAlignment="1">
      <alignment horizontal="center" vertical="center" wrapText="1" shrinkToFit="1"/>
    </xf>
    <xf numFmtId="0" fontId="5" fillId="0" borderId="3" xfId="0" applyFont="1" applyBorder="1" applyAlignment="1">
      <alignment horizontal="center" vertical="center" wrapText="1" shrinkToFit="1"/>
    </xf>
    <xf numFmtId="0" fontId="4" fillId="3" borderId="1"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cellXfs>
  <cellStyles count="2">
    <cellStyle name="Обычный" xfId="0" builtinId="0"/>
    <cellStyle name="Процентный" xfId="1" builtin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9"/>
  <sheetViews>
    <sheetView topLeftCell="A22" workbookViewId="0">
      <selection activeCell="E38" sqref="E38"/>
    </sheetView>
  </sheetViews>
  <sheetFormatPr defaultRowHeight="15" x14ac:dyDescent="0.25"/>
  <cols>
    <col min="1" max="1" width="3.85546875" customWidth="1"/>
    <col min="2" max="2" width="43.5703125" customWidth="1"/>
    <col min="15" max="15" width="33.42578125" bestFit="1" customWidth="1"/>
  </cols>
  <sheetData>
    <row r="1" spans="1:15" ht="18.75" x14ac:dyDescent="0.25">
      <c r="A1" s="25" t="s">
        <v>37</v>
      </c>
      <c r="B1" s="25"/>
      <c r="C1" s="25"/>
      <c r="D1" s="25"/>
      <c r="E1" s="25"/>
      <c r="F1" s="25"/>
      <c r="G1" s="25"/>
      <c r="H1" s="25"/>
      <c r="I1" s="25"/>
      <c r="J1" s="25"/>
      <c r="K1" s="25"/>
      <c r="L1" s="25"/>
      <c r="M1" s="25"/>
      <c r="N1" s="25"/>
      <c r="O1" s="25"/>
    </row>
    <row r="2" spans="1:15" ht="18.75" x14ac:dyDescent="0.25">
      <c r="A2" s="25" t="s">
        <v>38</v>
      </c>
      <c r="B2" s="25"/>
      <c r="C2" s="25"/>
      <c r="D2" s="25"/>
      <c r="E2" s="25"/>
      <c r="F2" s="25"/>
      <c r="G2" s="25"/>
      <c r="H2" s="25"/>
      <c r="I2" s="25"/>
      <c r="J2" s="25"/>
      <c r="K2" s="25"/>
      <c r="L2" s="25"/>
      <c r="M2" s="25"/>
      <c r="N2" s="25"/>
      <c r="O2" s="25"/>
    </row>
    <row r="3" spans="1:15" x14ac:dyDescent="0.25">
      <c r="A3" s="26"/>
      <c r="B3" s="27"/>
      <c r="C3" s="28"/>
      <c r="D3" s="28"/>
      <c r="E3" s="27"/>
      <c r="F3" s="27"/>
      <c r="G3" s="27"/>
      <c r="H3" s="27"/>
      <c r="I3" s="27"/>
      <c r="J3" s="27"/>
      <c r="K3" s="27"/>
      <c r="L3" s="27"/>
      <c r="M3" s="27"/>
      <c r="N3" s="27"/>
      <c r="O3" s="29"/>
    </row>
    <row r="4" spans="1:15" ht="15" customHeight="1" x14ac:dyDescent="0.25">
      <c r="A4" s="21" t="s">
        <v>29</v>
      </c>
      <c r="B4" s="21" t="s">
        <v>39</v>
      </c>
      <c r="C4" s="21" t="s">
        <v>40</v>
      </c>
      <c r="D4" s="21"/>
      <c r="E4" s="21"/>
      <c r="F4" s="21"/>
      <c r="G4" s="21" t="s">
        <v>41</v>
      </c>
      <c r="H4" s="21"/>
      <c r="I4" s="21"/>
      <c r="J4" s="21"/>
      <c r="K4" s="21" t="s">
        <v>42</v>
      </c>
      <c r="L4" s="21"/>
      <c r="M4" s="21"/>
      <c r="N4" s="21"/>
      <c r="O4" s="21" t="s">
        <v>43</v>
      </c>
    </row>
    <row r="5" spans="1:15" x14ac:dyDescent="0.25">
      <c r="A5" s="21"/>
      <c r="B5" s="21"/>
      <c r="C5" s="21" t="s">
        <v>44</v>
      </c>
      <c r="D5" s="21" t="s">
        <v>45</v>
      </c>
      <c r="E5" s="21"/>
      <c r="F5" s="21"/>
      <c r="G5" s="21" t="s">
        <v>44</v>
      </c>
      <c r="H5" s="21" t="s">
        <v>45</v>
      </c>
      <c r="I5" s="21"/>
      <c r="J5" s="21"/>
      <c r="K5" s="21" t="s">
        <v>44</v>
      </c>
      <c r="L5" s="21" t="s">
        <v>45</v>
      </c>
      <c r="M5" s="21"/>
      <c r="N5" s="21"/>
      <c r="O5" s="30"/>
    </row>
    <row r="6" spans="1:15" ht="54" x14ac:dyDescent="0.25">
      <c r="A6" s="21"/>
      <c r="B6" s="21"/>
      <c r="C6" s="21"/>
      <c r="D6" s="11" t="s">
        <v>46</v>
      </c>
      <c r="E6" s="11" t="s">
        <v>47</v>
      </c>
      <c r="F6" s="11" t="s">
        <v>48</v>
      </c>
      <c r="G6" s="21"/>
      <c r="H6" s="11" t="s">
        <v>46</v>
      </c>
      <c r="I6" s="11" t="s">
        <v>47</v>
      </c>
      <c r="J6" s="11" t="s">
        <v>48</v>
      </c>
      <c r="K6" s="21"/>
      <c r="L6" s="11" t="s">
        <v>46</v>
      </c>
      <c r="M6" s="11" t="s">
        <v>47</v>
      </c>
      <c r="N6" s="11" t="s">
        <v>48</v>
      </c>
      <c r="O6" s="30"/>
    </row>
    <row r="7" spans="1:15" s="36" customFormat="1" ht="30" customHeight="1" x14ac:dyDescent="0.25">
      <c r="A7" s="31"/>
      <c r="B7" s="32" t="s">
        <v>0</v>
      </c>
      <c r="C7" s="33">
        <f>SUM(D7:F7)</f>
        <v>8685</v>
      </c>
      <c r="D7" s="33">
        <f>D8+D13+D26</f>
        <v>8685</v>
      </c>
      <c r="E7" s="33">
        <f>E8+E13+E26</f>
        <v>0</v>
      </c>
      <c r="F7" s="33">
        <f>F8+F13+F26</f>
        <v>0</v>
      </c>
      <c r="G7" s="33">
        <f>SUM(H7:J7)</f>
        <v>6905.6000000000013</v>
      </c>
      <c r="H7" s="33">
        <f>H8+H13+H26+0.1</f>
        <v>6905.6000000000013</v>
      </c>
      <c r="I7" s="33">
        <f>I8+I13+I26</f>
        <v>0</v>
      </c>
      <c r="J7" s="33">
        <f>J8+J13+J26</f>
        <v>0</v>
      </c>
      <c r="K7" s="34">
        <f>IFERROR(G7/C7*100,"-")</f>
        <v>79.511801957397836</v>
      </c>
      <c r="L7" s="34">
        <f>IFERROR(H7/D7*100,"-")</f>
        <v>79.511801957397836</v>
      </c>
      <c r="M7" s="34" t="str">
        <f>IFERROR(I7/E7*100,"-")</f>
        <v>-</v>
      </c>
      <c r="N7" s="34" t="str">
        <f>IFERROR(J7/F7*100,"-")</f>
        <v>-</v>
      </c>
      <c r="O7" s="35"/>
    </row>
    <row r="8" spans="1:15" s="41" customFormat="1" ht="54" x14ac:dyDescent="0.25">
      <c r="A8" s="37">
        <v>16</v>
      </c>
      <c r="B8" s="38" t="s">
        <v>49</v>
      </c>
      <c r="C8" s="39">
        <f>SUM(D8:F8)</f>
        <v>60</v>
      </c>
      <c r="D8" s="39">
        <f>SUM(D9:D10)</f>
        <v>60</v>
      </c>
      <c r="E8" s="39">
        <f>SUM(E9:E10)</f>
        <v>0</v>
      </c>
      <c r="F8" s="39">
        <f>SUM(F9:F10)</f>
        <v>0</v>
      </c>
      <c r="G8" s="39">
        <f>SUM(H8:J8)</f>
        <v>59.6</v>
      </c>
      <c r="H8" s="39">
        <f>SUM(H9:H10)</f>
        <v>59.6</v>
      </c>
      <c r="I8" s="39">
        <f>SUM(I9:I10)</f>
        <v>0</v>
      </c>
      <c r="J8" s="39">
        <f>SUM(J9:J10)</f>
        <v>0</v>
      </c>
      <c r="K8" s="40">
        <f>IFERROR(G8/C8*100,"-")</f>
        <v>99.333333333333343</v>
      </c>
      <c r="L8" s="40">
        <f>IFERROR(H8/D8*100,"-")</f>
        <v>99.333333333333343</v>
      </c>
      <c r="M8" s="40" t="str">
        <f>IFERROR(I8/E8*100,"-")</f>
        <v>-</v>
      </c>
      <c r="N8" s="40" t="str">
        <f>IFERROR(J8/F8*100,"-")</f>
        <v>-</v>
      </c>
      <c r="O8" s="38"/>
    </row>
    <row r="9" spans="1:15" s="47" customFormat="1" ht="94.5" x14ac:dyDescent="0.2">
      <c r="A9" s="42"/>
      <c r="B9" s="43" t="s">
        <v>50</v>
      </c>
      <c r="C9" s="44">
        <f>SUM(D9:F9)</f>
        <v>20</v>
      </c>
      <c r="D9" s="45">
        <v>20</v>
      </c>
      <c r="E9" s="45">
        <v>0</v>
      </c>
      <c r="F9" s="45">
        <v>0</v>
      </c>
      <c r="G9" s="44">
        <f>SUM(H9:J9)</f>
        <v>20</v>
      </c>
      <c r="H9" s="45">
        <v>20</v>
      </c>
      <c r="I9" s="45">
        <v>0</v>
      </c>
      <c r="J9" s="45">
        <v>0</v>
      </c>
      <c r="K9" s="45">
        <f>IFERROR(G9/C9*100,"-")</f>
        <v>100</v>
      </c>
      <c r="L9" s="45">
        <f>IFERROR(H9/D9*100,"-")</f>
        <v>100</v>
      </c>
      <c r="M9" s="45" t="str">
        <f>IFERROR(I9/E9*100,"-")</f>
        <v>-</v>
      </c>
      <c r="N9" s="45" t="str">
        <f>IFERROR(J9/F9*100,"-")</f>
        <v>-</v>
      </c>
      <c r="O9" s="46" t="s">
        <v>51</v>
      </c>
    </row>
    <row r="10" spans="1:15" s="47" customFormat="1" ht="13.5" x14ac:dyDescent="0.2">
      <c r="A10" s="48"/>
      <c r="B10" s="43" t="s">
        <v>52</v>
      </c>
      <c r="C10" s="44">
        <f>SUM(D10:F10)</f>
        <v>40</v>
      </c>
      <c r="D10" s="45">
        <f>SUM(D11:D12)</f>
        <v>40</v>
      </c>
      <c r="E10" s="45">
        <f>SUM(E11:E12)</f>
        <v>0</v>
      </c>
      <c r="F10" s="45">
        <f>SUM(F11:F12)</f>
        <v>0</v>
      </c>
      <c r="G10" s="44">
        <f>SUM(H10:J10)</f>
        <v>39.6</v>
      </c>
      <c r="H10" s="45">
        <v>39.6</v>
      </c>
      <c r="I10" s="45">
        <v>0</v>
      </c>
      <c r="J10" s="45">
        <v>0</v>
      </c>
      <c r="K10" s="45">
        <f>IFERROR(G10/C10*100,"-")</f>
        <v>99</v>
      </c>
      <c r="L10" s="45">
        <f>IFERROR(H10/D10*100,"-")</f>
        <v>99</v>
      </c>
      <c r="M10" s="45" t="str">
        <f>IFERROR(I10/E10*100,"-")</f>
        <v>-</v>
      </c>
      <c r="N10" s="45" t="str">
        <f>IFERROR(J10/F10*100,"-")</f>
        <v>-</v>
      </c>
      <c r="O10" s="46"/>
    </row>
    <row r="11" spans="1:15" s="55" customFormat="1" ht="40.5" x14ac:dyDescent="0.25">
      <c r="A11" s="49"/>
      <c r="B11" s="50" t="s">
        <v>53</v>
      </c>
      <c r="C11" s="51">
        <f>SUM(D11:F11)</f>
        <v>5</v>
      </c>
      <c r="D11" s="52">
        <v>5</v>
      </c>
      <c r="E11" s="52">
        <v>0</v>
      </c>
      <c r="F11" s="52">
        <v>0</v>
      </c>
      <c r="G11" s="51">
        <f>SUM(H11:J11)</f>
        <v>5</v>
      </c>
      <c r="H11" s="52">
        <v>5</v>
      </c>
      <c r="I11" s="52">
        <v>0</v>
      </c>
      <c r="J11" s="52">
        <v>0</v>
      </c>
      <c r="K11" s="53">
        <f>IFERROR(G11/C11*100,"-")</f>
        <v>100</v>
      </c>
      <c r="L11" s="53">
        <f>IFERROR(H11/D11*100,"-")</f>
        <v>100</v>
      </c>
      <c r="M11" s="53" t="str">
        <f>IFERROR(I11/E11*100,"-")</f>
        <v>-</v>
      </c>
      <c r="N11" s="53" t="str">
        <f>IFERROR(J11/F11*100,"-")</f>
        <v>-</v>
      </c>
      <c r="O11" s="54" t="s">
        <v>54</v>
      </c>
    </row>
    <row r="12" spans="1:15" s="55" customFormat="1" ht="94.5" x14ac:dyDescent="0.25">
      <c r="A12" s="49"/>
      <c r="B12" s="50" t="s">
        <v>55</v>
      </c>
      <c r="C12" s="51">
        <f>SUM(D12:F12)</f>
        <v>35</v>
      </c>
      <c r="D12" s="52">
        <v>35</v>
      </c>
      <c r="E12" s="52">
        <v>0</v>
      </c>
      <c r="F12" s="52">
        <v>0</v>
      </c>
      <c r="G12" s="51">
        <f>SUM(H12:J12)</f>
        <v>34.6</v>
      </c>
      <c r="H12" s="52">
        <v>34.6</v>
      </c>
      <c r="I12" s="52">
        <v>0</v>
      </c>
      <c r="J12" s="52">
        <v>0</v>
      </c>
      <c r="K12" s="53">
        <f>IFERROR(G12/C12*100,"-")</f>
        <v>98.857142857142861</v>
      </c>
      <c r="L12" s="53">
        <f>IFERROR(H12/D12*100,"-")</f>
        <v>98.857142857142861</v>
      </c>
      <c r="M12" s="53" t="str">
        <f>IFERROR(I12/E12*100,"-")</f>
        <v>-</v>
      </c>
      <c r="N12" s="53" t="str">
        <f>IFERROR(J12/F12*100,"-")</f>
        <v>-</v>
      </c>
      <c r="O12" s="56" t="s">
        <v>56</v>
      </c>
    </row>
    <row r="13" spans="1:15" s="41" customFormat="1" ht="40.5" x14ac:dyDescent="0.25">
      <c r="A13" s="37">
        <v>17</v>
      </c>
      <c r="B13" s="38" t="s">
        <v>9</v>
      </c>
      <c r="C13" s="39">
        <f>SUM(D13:F13)</f>
        <v>8574</v>
      </c>
      <c r="D13" s="39">
        <f>D14+D15+D21+D23+D25</f>
        <v>8574</v>
      </c>
      <c r="E13" s="39">
        <f>E14+E15+E21+E23+E25</f>
        <v>0</v>
      </c>
      <c r="F13" s="39">
        <f>F14+F15+F21+F23+F25</f>
        <v>0</v>
      </c>
      <c r="G13" s="39">
        <f>SUM(H13:J13)</f>
        <v>6800.7000000000007</v>
      </c>
      <c r="H13" s="39">
        <f>H14+H15+H21+H23+H25</f>
        <v>6800.7000000000007</v>
      </c>
      <c r="I13" s="39">
        <f>I14+I15+I21+I23+I25</f>
        <v>0</v>
      </c>
      <c r="J13" s="39">
        <f>J14+J15+J21+J23+J25</f>
        <v>0</v>
      </c>
      <c r="K13" s="40">
        <f>IFERROR(G13/C13*100,"-")</f>
        <v>79.317704688593423</v>
      </c>
      <c r="L13" s="40">
        <f>IFERROR(H13/D13*100,"-")</f>
        <v>79.317704688593423</v>
      </c>
      <c r="M13" s="57" t="str">
        <f>IFERROR(I13/E13*100,"-")</f>
        <v>-</v>
      </c>
      <c r="N13" s="57" t="str">
        <f>IFERROR(J13/F13*100,"-")</f>
        <v>-</v>
      </c>
      <c r="O13" s="58"/>
    </row>
    <row r="14" spans="1:15" s="47" customFormat="1" ht="54" x14ac:dyDescent="0.25">
      <c r="A14" s="59"/>
      <c r="B14" s="46" t="s">
        <v>57</v>
      </c>
      <c r="C14" s="44">
        <f>SUM(D14:F14)</f>
        <v>100</v>
      </c>
      <c r="D14" s="45">
        <v>100</v>
      </c>
      <c r="E14" s="45">
        <v>0</v>
      </c>
      <c r="F14" s="45">
        <v>0</v>
      </c>
      <c r="G14" s="44">
        <f>SUM(H14:J14)</f>
        <v>98.5</v>
      </c>
      <c r="H14" s="45">
        <v>98.5</v>
      </c>
      <c r="I14" s="45">
        <v>0</v>
      </c>
      <c r="J14" s="45">
        <v>0</v>
      </c>
      <c r="K14" s="60">
        <f>IFERROR(G14/C14*100,"-")</f>
        <v>98.5</v>
      </c>
      <c r="L14" s="45">
        <f>IFERROR(H14/D14*100,"-")</f>
        <v>98.5</v>
      </c>
      <c r="M14" s="45" t="str">
        <f>IFERROR(I14/E14*100,"-")</f>
        <v>-</v>
      </c>
      <c r="N14" s="45" t="str">
        <f>IFERROR(J14/F14*100,"-")</f>
        <v>-</v>
      </c>
      <c r="O14" s="61" t="s">
        <v>58</v>
      </c>
    </row>
    <row r="15" spans="1:15" s="47" customFormat="1" ht="23.25" customHeight="1" x14ac:dyDescent="0.25">
      <c r="A15" s="59"/>
      <c r="B15" s="46" t="s">
        <v>59</v>
      </c>
      <c r="C15" s="44">
        <f>SUM(D15:F15)</f>
        <v>6939</v>
      </c>
      <c r="D15" s="45">
        <f>SUM(D16:D20)</f>
        <v>6939</v>
      </c>
      <c r="E15" s="45">
        <f>SUM(E16:E20)</f>
        <v>0</v>
      </c>
      <c r="F15" s="45">
        <f>SUM(F16:F20)</f>
        <v>0</v>
      </c>
      <c r="G15" s="44">
        <f>SUM(H15:J15)</f>
        <v>5182.1000000000004</v>
      </c>
      <c r="H15" s="45">
        <f>SUM(H16:H20)</f>
        <v>5182.1000000000004</v>
      </c>
      <c r="I15" s="45">
        <f>SUM(I16:I20)</f>
        <v>0</v>
      </c>
      <c r="J15" s="45">
        <f>SUM(J16:J20)</f>
        <v>0</v>
      </c>
      <c r="K15" s="60">
        <f>IFERROR(G15/C15*100,"-")</f>
        <v>74.6807897391555</v>
      </c>
      <c r="L15" s="60">
        <f>IFERROR(H15/D15*100,"-")</f>
        <v>74.6807897391555</v>
      </c>
      <c r="M15" s="60" t="str">
        <f>IFERROR(I15/E15*100,"-")</f>
        <v>-</v>
      </c>
      <c r="N15" s="60" t="str">
        <f>IFERROR(J15/F15*100,"-")</f>
        <v>-</v>
      </c>
      <c r="O15" s="46"/>
    </row>
    <row r="16" spans="1:15" s="36" customFormat="1" ht="94.5" x14ac:dyDescent="0.25">
      <c r="A16" s="31"/>
      <c r="B16" s="62" t="s">
        <v>60</v>
      </c>
      <c r="C16" s="51">
        <f>SUM(D16:F16)</f>
        <v>617.9</v>
      </c>
      <c r="D16" s="53">
        <v>617.9</v>
      </c>
      <c r="E16" s="53">
        <v>0</v>
      </c>
      <c r="F16" s="53">
        <v>0</v>
      </c>
      <c r="G16" s="51">
        <f>SUM(H16:J16)</f>
        <v>558.6</v>
      </c>
      <c r="H16" s="53">
        <v>558.6</v>
      </c>
      <c r="I16" s="53">
        <v>0</v>
      </c>
      <c r="J16" s="53">
        <v>0</v>
      </c>
      <c r="K16" s="53">
        <f>IFERROR(G16/C16*100,"-")</f>
        <v>90.402977828127547</v>
      </c>
      <c r="L16" s="53">
        <f>IFERROR(H16/D16*100,"-")</f>
        <v>90.402977828127547</v>
      </c>
      <c r="M16" s="53" t="str">
        <f>IFERROR(I16/E16*100,"-")</f>
        <v>-</v>
      </c>
      <c r="N16" s="53" t="str">
        <f>IFERROR(J16/F16*100,"-")</f>
        <v>-</v>
      </c>
      <c r="O16" s="56" t="s">
        <v>61</v>
      </c>
    </row>
    <row r="17" spans="1:15" s="36" customFormat="1" ht="54" x14ac:dyDescent="0.25">
      <c r="A17" s="31"/>
      <c r="B17" s="62" t="s">
        <v>62</v>
      </c>
      <c r="C17" s="51">
        <f>SUM(D17:F17)</f>
        <v>50</v>
      </c>
      <c r="D17" s="53">
        <v>50</v>
      </c>
      <c r="E17" s="53">
        <v>0</v>
      </c>
      <c r="F17" s="53">
        <v>0</v>
      </c>
      <c r="G17" s="51">
        <f>SUM(H17:J17)</f>
        <v>50</v>
      </c>
      <c r="H17" s="53">
        <v>50</v>
      </c>
      <c r="I17" s="53">
        <v>0</v>
      </c>
      <c r="J17" s="53">
        <v>0</v>
      </c>
      <c r="K17" s="53">
        <f>IFERROR(G17/C17*100,"-")</f>
        <v>100</v>
      </c>
      <c r="L17" s="53">
        <f>IFERROR(H17/D17*100,"-")</f>
        <v>100</v>
      </c>
      <c r="M17" s="53" t="str">
        <f>IFERROR(I17/E17*100,"-")</f>
        <v>-</v>
      </c>
      <c r="N17" s="53" t="str">
        <f>IFERROR(J17/F17*100,"-")</f>
        <v>-</v>
      </c>
      <c r="O17" s="56" t="s">
        <v>63</v>
      </c>
    </row>
    <row r="18" spans="1:15" s="36" customFormat="1" ht="162" x14ac:dyDescent="0.25">
      <c r="A18" s="31"/>
      <c r="B18" s="62" t="s">
        <v>64</v>
      </c>
      <c r="C18" s="51">
        <f>SUM(D18:F18)</f>
        <v>5286.1</v>
      </c>
      <c r="D18" s="53">
        <v>5286.1</v>
      </c>
      <c r="E18" s="53">
        <v>0</v>
      </c>
      <c r="F18" s="53">
        <v>0</v>
      </c>
      <c r="G18" s="51">
        <f>SUM(H18:J18)</f>
        <v>3743</v>
      </c>
      <c r="H18" s="53">
        <v>3743</v>
      </c>
      <c r="I18" s="53">
        <v>0</v>
      </c>
      <c r="J18" s="53">
        <v>0</v>
      </c>
      <c r="K18" s="53">
        <f>IFERROR(G18/C18*100,"-")</f>
        <v>70.808346417964088</v>
      </c>
      <c r="L18" s="53">
        <f>IFERROR(H18/D18*100,"-")</f>
        <v>70.808346417964088</v>
      </c>
      <c r="M18" s="34" t="str">
        <f>IFERROR(I18/E18*100,"-")</f>
        <v>-</v>
      </c>
      <c r="N18" s="34" t="str">
        <f>IFERROR(J18/F18*100,"-")</f>
        <v>-</v>
      </c>
      <c r="O18" s="56" t="s">
        <v>65</v>
      </c>
    </row>
    <row r="19" spans="1:15" s="36" customFormat="1" ht="27" x14ac:dyDescent="0.25">
      <c r="A19" s="31"/>
      <c r="B19" s="63" t="s">
        <v>66</v>
      </c>
      <c r="C19" s="51">
        <f>SUM(D19:F19)</f>
        <v>150</v>
      </c>
      <c r="D19" s="53">
        <v>150</v>
      </c>
      <c r="E19" s="53">
        <v>0</v>
      </c>
      <c r="F19" s="53">
        <v>0</v>
      </c>
      <c r="G19" s="51">
        <f>SUM(H19:J19)</f>
        <v>150</v>
      </c>
      <c r="H19" s="53">
        <v>150</v>
      </c>
      <c r="I19" s="53">
        <v>0</v>
      </c>
      <c r="J19" s="53">
        <v>0</v>
      </c>
      <c r="K19" s="53">
        <f>IFERROR(G19/C19*100,"-")</f>
        <v>100</v>
      </c>
      <c r="L19" s="53">
        <f>IFERROR(H19/D19*100,"-")</f>
        <v>100</v>
      </c>
      <c r="M19" s="53" t="str">
        <f>IFERROR(I19/E19*100,"-")</f>
        <v>-</v>
      </c>
      <c r="N19" s="53" t="str">
        <f>IFERROR(J19/F19*100,"-")</f>
        <v>-</v>
      </c>
      <c r="O19" s="56" t="s">
        <v>67</v>
      </c>
    </row>
    <row r="20" spans="1:15" s="36" customFormat="1" ht="83.25" customHeight="1" x14ac:dyDescent="0.25">
      <c r="A20" s="31"/>
      <c r="B20" s="64" t="s">
        <v>68</v>
      </c>
      <c r="C20" s="51">
        <f>SUM(D20:F20)</f>
        <v>835</v>
      </c>
      <c r="D20" s="53">
        <v>835</v>
      </c>
      <c r="E20" s="53">
        <v>0</v>
      </c>
      <c r="F20" s="53">
        <v>0</v>
      </c>
      <c r="G20" s="51">
        <f>SUM(H20:J20)</f>
        <v>680.5</v>
      </c>
      <c r="H20" s="53">
        <v>680.5</v>
      </c>
      <c r="I20" s="53">
        <v>0</v>
      </c>
      <c r="J20" s="53">
        <v>0</v>
      </c>
      <c r="K20" s="53">
        <f>IFERROR(G20/C20*100,"-")</f>
        <v>81.497005988023957</v>
      </c>
      <c r="L20" s="53">
        <f>IFERROR(H20/D20*100,"-")</f>
        <v>81.497005988023957</v>
      </c>
      <c r="M20" s="53" t="str">
        <f>IFERROR(I20/E20*100,"-")</f>
        <v>-</v>
      </c>
      <c r="N20" s="53" t="str">
        <f>IFERROR(J20/F20*100,"-")</f>
        <v>-</v>
      </c>
      <c r="O20" s="56" t="s">
        <v>69</v>
      </c>
    </row>
    <row r="21" spans="1:15" s="47" customFormat="1" ht="27" x14ac:dyDescent="0.25">
      <c r="A21" s="59"/>
      <c r="B21" s="46" t="s">
        <v>70</v>
      </c>
      <c r="C21" s="44">
        <f>SUM(D21:F21)</f>
        <v>352</v>
      </c>
      <c r="D21" s="45">
        <f>D22</f>
        <v>352</v>
      </c>
      <c r="E21" s="45">
        <f>E22</f>
        <v>0</v>
      </c>
      <c r="F21" s="45">
        <f>F22</f>
        <v>0</v>
      </c>
      <c r="G21" s="44">
        <f>SUM(H21:J21)</f>
        <v>337.1</v>
      </c>
      <c r="H21" s="45">
        <f>H22</f>
        <v>337.1</v>
      </c>
      <c r="I21" s="45">
        <f>I22</f>
        <v>0</v>
      </c>
      <c r="J21" s="45">
        <f>J22</f>
        <v>0</v>
      </c>
      <c r="K21" s="45">
        <f>IFERROR(G21/C21*100,"-")</f>
        <v>95.767045454545467</v>
      </c>
      <c r="L21" s="45">
        <f>IFERROR(H21/D21*100,"-")</f>
        <v>95.767045454545467</v>
      </c>
      <c r="M21" s="60" t="str">
        <f>IFERROR(I21/E21*100,"-")</f>
        <v>-</v>
      </c>
      <c r="N21" s="60" t="str">
        <f>IFERROR(J21/F21*100,"-")</f>
        <v>-</v>
      </c>
      <c r="O21" s="65"/>
    </row>
    <row r="22" spans="1:15" s="36" customFormat="1" ht="97.5" customHeight="1" x14ac:dyDescent="0.25">
      <c r="A22" s="31"/>
      <c r="B22" s="64" t="s">
        <v>71</v>
      </c>
      <c r="C22" s="51">
        <f>SUM(D22:F22)</f>
        <v>352</v>
      </c>
      <c r="D22" s="53">
        <v>352</v>
      </c>
      <c r="E22" s="53"/>
      <c r="F22" s="53"/>
      <c r="G22" s="51">
        <f>SUM(H22:J22)</f>
        <v>337.1</v>
      </c>
      <c r="H22" s="53">
        <v>337.1</v>
      </c>
      <c r="I22" s="53"/>
      <c r="J22" s="53"/>
      <c r="K22" s="53">
        <f>IFERROR(G22/C22*100,"-")</f>
        <v>95.767045454545467</v>
      </c>
      <c r="L22" s="53">
        <f>IFERROR(H22/D22*100,"-")</f>
        <v>95.767045454545467</v>
      </c>
      <c r="M22" s="53" t="str">
        <f>IFERROR(I22/E22*100,"-")</f>
        <v>-</v>
      </c>
      <c r="N22" s="53" t="str">
        <f>IFERROR(J22/F22*100,"-")</f>
        <v>-</v>
      </c>
      <c r="O22" s="56" t="s">
        <v>72</v>
      </c>
    </row>
    <row r="23" spans="1:15" s="47" customFormat="1" ht="67.5" x14ac:dyDescent="0.25">
      <c r="A23" s="59"/>
      <c r="B23" s="46" t="s">
        <v>73</v>
      </c>
      <c r="C23" s="44">
        <f>SUM(D23:F23)</f>
        <v>918</v>
      </c>
      <c r="D23" s="45">
        <f>D24</f>
        <v>918</v>
      </c>
      <c r="E23" s="45">
        <f>E24</f>
        <v>0</v>
      </c>
      <c r="F23" s="45">
        <f>F24</f>
        <v>0</v>
      </c>
      <c r="G23" s="44">
        <f>SUM(H23:J23)</f>
        <v>918</v>
      </c>
      <c r="H23" s="45">
        <f>H24</f>
        <v>918</v>
      </c>
      <c r="I23" s="45">
        <f>I24</f>
        <v>0</v>
      </c>
      <c r="J23" s="45">
        <f>J24</f>
        <v>0</v>
      </c>
      <c r="K23" s="45">
        <f>IFERROR(G23/C23*100,"-")</f>
        <v>100</v>
      </c>
      <c r="L23" s="45">
        <f>IFERROR(H23/D23*100,"-")</f>
        <v>100</v>
      </c>
      <c r="M23" s="60" t="str">
        <f>IFERROR(I23/E23*100,"-")</f>
        <v>-</v>
      </c>
      <c r="N23" s="60" t="str">
        <f>IFERROR(J23/F23*100,"-")</f>
        <v>-</v>
      </c>
      <c r="O23" s="46"/>
    </row>
    <row r="24" spans="1:15" s="36" customFormat="1" ht="17.25" customHeight="1" x14ac:dyDescent="0.25">
      <c r="A24" s="31"/>
      <c r="B24" s="63" t="s">
        <v>74</v>
      </c>
      <c r="C24" s="51">
        <f>SUM(D24:F24)</f>
        <v>918</v>
      </c>
      <c r="D24" s="53">
        <v>918</v>
      </c>
      <c r="E24" s="53">
        <v>0</v>
      </c>
      <c r="F24" s="53">
        <v>0</v>
      </c>
      <c r="G24" s="51">
        <f>SUM(H24:J24)</f>
        <v>918</v>
      </c>
      <c r="H24" s="53">
        <v>918</v>
      </c>
      <c r="I24" s="53">
        <v>0</v>
      </c>
      <c r="J24" s="53">
        <v>0</v>
      </c>
      <c r="K24" s="53">
        <f>IFERROR(G24/C24*100,"-")</f>
        <v>100</v>
      </c>
      <c r="L24" s="53">
        <f>IFERROR(H24/D24*100,"-")</f>
        <v>100</v>
      </c>
      <c r="M24" s="53" t="str">
        <f>IFERROR(I24/E24*100,"-")</f>
        <v>-</v>
      </c>
      <c r="N24" s="53" t="str">
        <f>IFERROR(J24/F24*100,"-")</f>
        <v>-</v>
      </c>
      <c r="O24" s="56"/>
    </row>
    <row r="25" spans="1:15" s="47" customFormat="1" ht="135" x14ac:dyDescent="0.25">
      <c r="A25" s="59"/>
      <c r="B25" s="46" t="s">
        <v>75</v>
      </c>
      <c r="C25" s="44">
        <f>SUM(D25:F25)</f>
        <v>265</v>
      </c>
      <c r="D25" s="45">
        <v>265</v>
      </c>
      <c r="E25" s="45">
        <f>E26</f>
        <v>0</v>
      </c>
      <c r="F25" s="45">
        <f>F26</f>
        <v>0</v>
      </c>
      <c r="G25" s="44">
        <f>SUM(H25:J25)</f>
        <v>265</v>
      </c>
      <c r="H25" s="45">
        <v>265</v>
      </c>
      <c r="I25" s="45">
        <f>I26</f>
        <v>0</v>
      </c>
      <c r="J25" s="45">
        <f>J26</f>
        <v>0</v>
      </c>
      <c r="K25" s="45">
        <f>IFERROR(G25/C25*100,"-")</f>
        <v>100</v>
      </c>
      <c r="L25" s="45">
        <f>IFERROR(H25/D25*100,"-")</f>
        <v>100</v>
      </c>
      <c r="M25" s="60" t="str">
        <f>IFERROR(I25/E25*100,"-")</f>
        <v>-</v>
      </c>
      <c r="N25" s="60" t="str">
        <f>IFERROR(J25/F25*100,"-")</f>
        <v>-</v>
      </c>
      <c r="O25" s="46" t="s">
        <v>76</v>
      </c>
    </row>
    <row r="26" spans="1:15" s="41" customFormat="1" ht="27" x14ac:dyDescent="0.25">
      <c r="A26" s="37">
        <v>18</v>
      </c>
      <c r="B26" s="38" t="s">
        <v>77</v>
      </c>
      <c r="C26" s="39">
        <f>SUM(D26:F26)</f>
        <v>51</v>
      </c>
      <c r="D26" s="39">
        <f>D27</f>
        <v>51</v>
      </c>
      <c r="E26" s="39">
        <f>E27</f>
        <v>0</v>
      </c>
      <c r="F26" s="39">
        <f>F27</f>
        <v>0</v>
      </c>
      <c r="G26" s="39">
        <f>SUM(H26:J26)</f>
        <v>45.2</v>
      </c>
      <c r="H26" s="39">
        <f>H27</f>
        <v>45.2</v>
      </c>
      <c r="I26" s="39">
        <f>I27</f>
        <v>0</v>
      </c>
      <c r="J26" s="39">
        <f>J27</f>
        <v>0</v>
      </c>
      <c r="K26" s="57">
        <f>IFERROR(G26/C26*100,"-")</f>
        <v>88.627450980392169</v>
      </c>
      <c r="L26" s="57">
        <f>IFERROR(H26/D26*100,"-")</f>
        <v>88.627450980392169</v>
      </c>
      <c r="M26" s="57" t="str">
        <f>IFERROR(I26/E26*100,"-")</f>
        <v>-</v>
      </c>
      <c r="N26" s="57" t="str">
        <f>IFERROR(J26/F26*100,"-")</f>
        <v>-</v>
      </c>
      <c r="O26" s="58"/>
    </row>
    <row r="27" spans="1:15" s="47" customFormat="1" ht="54" x14ac:dyDescent="0.25">
      <c r="A27" s="66"/>
      <c r="B27" s="43" t="s">
        <v>78</v>
      </c>
      <c r="C27" s="44">
        <f>SUM(D27:F27)</f>
        <v>51</v>
      </c>
      <c r="D27" s="67">
        <f>D28+D29</f>
        <v>51</v>
      </c>
      <c r="E27" s="67">
        <f>E28+E29</f>
        <v>0</v>
      </c>
      <c r="F27" s="67">
        <f>F28+F29</f>
        <v>0</v>
      </c>
      <c r="G27" s="44">
        <f>SUM(H27:J27)</f>
        <v>45.2</v>
      </c>
      <c r="H27" s="67">
        <f>H28+H29</f>
        <v>45.2</v>
      </c>
      <c r="I27" s="67">
        <f>I28+I29</f>
        <v>0</v>
      </c>
      <c r="J27" s="67">
        <f>J28+J29</f>
        <v>0</v>
      </c>
      <c r="K27" s="45">
        <f>IFERROR(G27/C27*100,"-")</f>
        <v>88.627450980392169</v>
      </c>
      <c r="L27" s="45">
        <f>IFERROR(H27/D27*100,"-")</f>
        <v>88.627450980392169</v>
      </c>
      <c r="M27" s="45" t="str">
        <f>IFERROR(I27/E27*100,"-")</f>
        <v>-</v>
      </c>
      <c r="N27" s="45" t="str">
        <f>IFERROR(J27/F27*100,"-")</f>
        <v>-</v>
      </c>
      <c r="O27" s="46" t="s">
        <v>79</v>
      </c>
    </row>
    <row r="28" spans="1:15" s="36" customFormat="1" ht="42.75" customHeight="1" x14ac:dyDescent="0.25">
      <c r="A28" s="68"/>
      <c r="B28" s="69" t="s">
        <v>80</v>
      </c>
      <c r="C28" s="70">
        <f>SUM(D28:F28)</f>
        <v>25</v>
      </c>
      <c r="D28" s="71">
        <v>25</v>
      </c>
      <c r="E28" s="71">
        <v>0</v>
      </c>
      <c r="F28" s="71">
        <v>0</v>
      </c>
      <c r="G28" s="70">
        <f>SUM(H28:J28)</f>
        <v>24</v>
      </c>
      <c r="H28" s="71">
        <v>24</v>
      </c>
      <c r="I28" s="71">
        <v>0</v>
      </c>
      <c r="J28" s="71">
        <v>0</v>
      </c>
      <c r="K28" s="53">
        <f>IFERROR(G28/C28*100,"-")</f>
        <v>96</v>
      </c>
      <c r="L28" s="53">
        <f>IFERROR(H28/D28*100,"-")</f>
        <v>96</v>
      </c>
      <c r="M28" s="53" t="str">
        <f>IFERROR(I28/E28*100,"-")</f>
        <v>-</v>
      </c>
      <c r="N28" s="53" t="str">
        <f>IFERROR(J28/F28*100,"-")</f>
        <v>-</v>
      </c>
      <c r="O28" s="56"/>
    </row>
    <row r="29" spans="1:15" s="36" customFormat="1" ht="13.5" x14ac:dyDescent="0.25">
      <c r="A29" s="72"/>
      <c r="B29" s="69" t="s">
        <v>81</v>
      </c>
      <c r="C29" s="70">
        <f>SUM(D29:F29)</f>
        <v>26</v>
      </c>
      <c r="D29" s="71">
        <v>26</v>
      </c>
      <c r="E29" s="71">
        <v>0</v>
      </c>
      <c r="F29" s="71">
        <v>0</v>
      </c>
      <c r="G29" s="70">
        <f>SUM(H29:J29)</f>
        <v>21.2</v>
      </c>
      <c r="H29" s="71">
        <v>21.2</v>
      </c>
      <c r="I29" s="71">
        <v>0</v>
      </c>
      <c r="J29" s="71">
        <v>0</v>
      </c>
      <c r="K29" s="53">
        <f>IFERROR(G29/C29*100,"-")</f>
        <v>81.538461538461533</v>
      </c>
      <c r="L29" s="53">
        <f>IFERROR(H29/D29*100,"-")</f>
        <v>81.538461538461533</v>
      </c>
      <c r="M29" s="53" t="str">
        <f>IFERROR(I29/E29*100,"-")</f>
        <v>-</v>
      </c>
      <c r="N29" s="53" t="str">
        <f>IFERROR(J29/F29*100,"-")</f>
        <v>-</v>
      </c>
      <c r="O29" s="73"/>
    </row>
  </sheetData>
  <mergeCells count="14">
    <mergeCell ref="C5:C6"/>
    <mergeCell ref="D5:F5"/>
    <mergeCell ref="G5:G6"/>
    <mergeCell ref="H5:J5"/>
    <mergeCell ref="K5:K6"/>
    <mergeCell ref="L5:N5"/>
    <mergeCell ref="A1:O1"/>
    <mergeCell ref="A2:O2"/>
    <mergeCell ref="A4:A6"/>
    <mergeCell ref="B4:B6"/>
    <mergeCell ref="C4:F4"/>
    <mergeCell ref="G4:J4"/>
    <mergeCell ref="K4:N4"/>
    <mergeCell ref="O4:O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tabSelected="1" topLeftCell="A13" workbookViewId="0">
      <selection activeCell="H9" sqref="H9"/>
    </sheetView>
  </sheetViews>
  <sheetFormatPr defaultRowHeight="15" x14ac:dyDescent="0.25"/>
  <cols>
    <col min="1" max="1" width="6" bestFit="1" customWidth="1"/>
    <col min="2" max="2" width="28.42578125" customWidth="1"/>
    <col min="3" max="3" width="7.85546875" customWidth="1"/>
    <col min="4" max="4" width="8.140625" customWidth="1"/>
    <col min="5" max="5" width="8.85546875" customWidth="1"/>
    <col min="6" max="6" width="8.7109375" customWidth="1"/>
    <col min="7" max="7" width="8.85546875" customWidth="1"/>
    <col min="8" max="8" width="19" customWidth="1"/>
  </cols>
  <sheetData>
    <row r="1" spans="1:9" ht="15.75" x14ac:dyDescent="0.25">
      <c r="A1" s="18" t="s">
        <v>27</v>
      </c>
      <c r="B1" s="18"/>
      <c r="C1" s="18"/>
      <c r="D1" s="18"/>
      <c r="E1" s="18"/>
      <c r="F1" s="18"/>
      <c r="G1" s="18"/>
      <c r="H1" s="18"/>
    </row>
    <row r="2" spans="1:9" ht="15.75" x14ac:dyDescent="0.25">
      <c r="A2" s="19" t="s">
        <v>28</v>
      </c>
      <c r="B2" s="19"/>
      <c r="C2" s="19"/>
      <c r="D2" s="19"/>
      <c r="E2" s="19"/>
      <c r="F2" s="19"/>
      <c r="G2" s="19"/>
      <c r="H2" s="19"/>
    </row>
    <row r="3" spans="1:9" x14ac:dyDescent="0.25">
      <c r="A3" s="5"/>
      <c r="B3" s="5"/>
      <c r="C3" s="5"/>
      <c r="D3" s="5"/>
      <c r="E3" s="5"/>
      <c r="F3" s="5"/>
      <c r="G3" s="5"/>
      <c r="H3" s="20"/>
    </row>
    <row r="4" spans="1:9" ht="25.5" customHeight="1" x14ac:dyDescent="0.25">
      <c r="A4" s="21" t="s">
        <v>29</v>
      </c>
      <c r="B4" s="21" t="s">
        <v>30</v>
      </c>
      <c r="C4" s="21" t="s">
        <v>31</v>
      </c>
      <c r="D4" s="21" t="s">
        <v>32</v>
      </c>
      <c r="E4" s="21" t="s">
        <v>33</v>
      </c>
      <c r="F4" s="22" t="s">
        <v>34</v>
      </c>
      <c r="G4" s="22" t="s">
        <v>35</v>
      </c>
      <c r="H4" s="23" t="s">
        <v>36</v>
      </c>
    </row>
    <row r="5" spans="1:9" ht="72" customHeight="1" x14ac:dyDescent="0.25">
      <c r="A5" s="21"/>
      <c r="B5" s="21"/>
      <c r="C5" s="21"/>
      <c r="D5" s="21"/>
      <c r="E5" s="21"/>
      <c r="F5" s="24"/>
      <c r="G5" s="24"/>
      <c r="H5" s="23"/>
    </row>
    <row r="6" spans="1:9" s="5" customFormat="1" ht="17.25" customHeight="1" x14ac:dyDescent="0.25">
      <c r="A6" s="1" t="s">
        <v>0</v>
      </c>
      <c r="B6" s="2"/>
      <c r="C6" s="2"/>
      <c r="D6" s="2"/>
      <c r="E6" s="2"/>
      <c r="F6" s="2"/>
      <c r="G6" s="2"/>
      <c r="H6" s="3"/>
      <c r="I6" s="4"/>
    </row>
    <row r="7" spans="1:9" s="5" customFormat="1" ht="50.25" customHeight="1" x14ac:dyDescent="0.25">
      <c r="A7" s="77" t="s">
        <v>1</v>
      </c>
      <c r="B7" s="78"/>
      <c r="C7" s="78"/>
      <c r="D7" s="78"/>
      <c r="E7" s="78"/>
      <c r="F7" s="78"/>
      <c r="G7" s="78"/>
      <c r="H7" s="79"/>
    </row>
    <row r="8" spans="1:9" s="5" customFormat="1" ht="121.5" x14ac:dyDescent="0.25">
      <c r="A8" s="6"/>
      <c r="B8" s="7" t="s">
        <v>2</v>
      </c>
      <c r="C8" s="8" t="s">
        <v>3</v>
      </c>
      <c r="D8" s="8">
        <v>150</v>
      </c>
      <c r="E8" s="8">
        <v>200</v>
      </c>
      <c r="F8" s="8">
        <v>200</v>
      </c>
      <c r="G8" s="9">
        <f>F8/E8</f>
        <v>1</v>
      </c>
      <c r="H8" s="10" t="s">
        <v>4</v>
      </c>
    </row>
    <row r="9" spans="1:9" s="5" customFormat="1" ht="67.5" x14ac:dyDescent="0.25">
      <c r="A9" s="6"/>
      <c r="B9" s="7" t="s">
        <v>5</v>
      </c>
      <c r="C9" s="8" t="s">
        <v>6</v>
      </c>
      <c r="D9" s="8">
        <v>60</v>
      </c>
      <c r="E9" s="8">
        <v>90</v>
      </c>
      <c r="F9" s="8">
        <v>90</v>
      </c>
      <c r="G9" s="9">
        <f>F9/E9</f>
        <v>1</v>
      </c>
      <c r="H9" s="10" t="s">
        <v>4</v>
      </c>
    </row>
    <row r="10" spans="1:9" s="5" customFormat="1" ht="72.75" customHeight="1" x14ac:dyDescent="0.25">
      <c r="A10" s="6"/>
      <c r="B10" s="7" t="s">
        <v>7</v>
      </c>
      <c r="C10" s="8" t="s">
        <v>8</v>
      </c>
      <c r="D10" s="8">
        <v>1</v>
      </c>
      <c r="E10" s="8">
        <v>1</v>
      </c>
      <c r="F10" s="8">
        <v>1</v>
      </c>
      <c r="G10" s="9">
        <f>F10/E10</f>
        <v>1</v>
      </c>
      <c r="H10" s="11" t="s">
        <v>4</v>
      </c>
    </row>
    <row r="11" spans="1:9" s="5" customFormat="1" ht="33.75" customHeight="1" x14ac:dyDescent="0.25">
      <c r="A11" s="77" t="s">
        <v>9</v>
      </c>
      <c r="B11" s="78"/>
      <c r="C11" s="78"/>
      <c r="D11" s="78"/>
      <c r="E11" s="78"/>
      <c r="F11" s="78"/>
      <c r="G11" s="78"/>
      <c r="H11" s="79"/>
      <c r="I11" s="4"/>
    </row>
    <row r="12" spans="1:9" s="5" customFormat="1" ht="40.5" x14ac:dyDescent="0.25">
      <c r="B12" s="7" t="s">
        <v>10</v>
      </c>
      <c r="C12" s="8" t="s">
        <v>6</v>
      </c>
      <c r="D12" s="8">
        <v>1</v>
      </c>
      <c r="E12" s="8">
        <v>1</v>
      </c>
      <c r="F12" s="8">
        <v>1</v>
      </c>
      <c r="G12" s="9">
        <f>F12/E12</f>
        <v>1</v>
      </c>
      <c r="H12" s="11" t="s">
        <v>4</v>
      </c>
    </row>
    <row r="13" spans="1:9" s="5" customFormat="1" ht="47.25" customHeight="1" x14ac:dyDescent="0.25">
      <c r="A13" s="6"/>
      <c r="B13" s="7" t="s">
        <v>11</v>
      </c>
      <c r="C13" s="8" t="s">
        <v>6</v>
      </c>
      <c r="D13" s="8">
        <v>100</v>
      </c>
      <c r="E13" s="8">
        <v>100</v>
      </c>
      <c r="F13" s="8">
        <v>100</v>
      </c>
      <c r="G13" s="9">
        <f>F13/E13</f>
        <v>1</v>
      </c>
      <c r="H13" s="11" t="s">
        <v>4</v>
      </c>
    </row>
    <row r="14" spans="1:9" s="5" customFormat="1" x14ac:dyDescent="0.25">
      <c r="A14" s="74" t="s">
        <v>12</v>
      </c>
      <c r="B14" s="75"/>
      <c r="C14" s="75"/>
      <c r="D14" s="75"/>
      <c r="E14" s="75"/>
      <c r="F14" s="75"/>
      <c r="G14" s="75"/>
      <c r="H14" s="76"/>
    </row>
    <row r="15" spans="1:9" s="5" customFormat="1" ht="40.5" x14ac:dyDescent="0.25">
      <c r="A15" s="6"/>
      <c r="B15" s="7" t="s">
        <v>13</v>
      </c>
      <c r="C15" s="8" t="s">
        <v>8</v>
      </c>
      <c r="D15" s="8">
        <v>0</v>
      </c>
      <c r="E15" s="8">
        <v>1</v>
      </c>
      <c r="F15" s="8">
        <v>1</v>
      </c>
      <c r="G15" s="9">
        <f t="shared" ref="G15:G21" si="0">F15/E15</f>
        <v>1</v>
      </c>
      <c r="H15" s="11" t="s">
        <v>4</v>
      </c>
    </row>
    <row r="16" spans="1:9" s="5" customFormat="1" ht="54" x14ac:dyDescent="0.25">
      <c r="A16" s="6"/>
      <c r="B16" s="12" t="s">
        <v>14</v>
      </c>
      <c r="C16" s="8" t="s">
        <v>15</v>
      </c>
      <c r="D16" s="8">
        <v>0</v>
      </c>
      <c r="E16" s="8">
        <v>1</v>
      </c>
      <c r="F16" s="8">
        <v>1</v>
      </c>
      <c r="G16" s="9">
        <f t="shared" si="0"/>
        <v>1</v>
      </c>
      <c r="H16" s="11" t="s">
        <v>4</v>
      </c>
    </row>
    <row r="17" spans="1:8" s="5" customFormat="1" ht="56.25" customHeight="1" x14ac:dyDescent="0.25">
      <c r="A17" s="6"/>
      <c r="B17" s="7" t="s">
        <v>16</v>
      </c>
      <c r="C17" s="13" t="s">
        <v>6</v>
      </c>
      <c r="D17" s="14">
        <v>17.3</v>
      </c>
      <c r="E17" s="14">
        <v>17.600000000000001</v>
      </c>
      <c r="F17" s="14">
        <v>17.600000000000001</v>
      </c>
      <c r="G17" s="15">
        <f t="shared" si="0"/>
        <v>1</v>
      </c>
      <c r="H17" s="11" t="s">
        <v>4</v>
      </c>
    </row>
    <row r="18" spans="1:8" s="5" customFormat="1" ht="40.5" x14ac:dyDescent="0.25">
      <c r="A18" s="6"/>
      <c r="B18" s="7" t="s">
        <v>17</v>
      </c>
      <c r="C18" s="13" t="s">
        <v>18</v>
      </c>
      <c r="D18" s="14">
        <v>114.5</v>
      </c>
      <c r="E18" s="14">
        <v>87.1</v>
      </c>
      <c r="F18" s="14">
        <v>57.7</v>
      </c>
      <c r="G18" s="16">
        <f>E18/F18</f>
        <v>1.509532062391681</v>
      </c>
      <c r="H18" s="11" t="s">
        <v>4</v>
      </c>
    </row>
    <row r="19" spans="1:8" s="5" customFormat="1" ht="67.5" x14ac:dyDescent="0.25">
      <c r="A19" s="6"/>
      <c r="B19" s="7" t="s">
        <v>19</v>
      </c>
      <c r="C19" s="13" t="s">
        <v>20</v>
      </c>
      <c r="D19" s="14">
        <v>100</v>
      </c>
      <c r="E19" s="14">
        <v>100</v>
      </c>
      <c r="F19" s="14">
        <v>100</v>
      </c>
      <c r="G19" s="15">
        <f t="shared" si="0"/>
        <v>1</v>
      </c>
      <c r="H19" s="11" t="s">
        <v>4</v>
      </c>
    </row>
    <row r="20" spans="1:8" s="5" customFormat="1" ht="40.5" x14ac:dyDescent="0.25">
      <c r="A20" s="6"/>
      <c r="B20" s="7" t="s">
        <v>21</v>
      </c>
      <c r="C20" s="13" t="s">
        <v>6</v>
      </c>
      <c r="D20" s="14">
        <v>40.700000000000003</v>
      </c>
      <c r="E20" s="14">
        <v>38.299999999999997</v>
      </c>
      <c r="F20" s="14">
        <v>44.1</v>
      </c>
      <c r="G20" s="15">
        <v>0</v>
      </c>
      <c r="H20" s="11" t="s">
        <v>4</v>
      </c>
    </row>
    <row r="21" spans="1:8" s="5" customFormat="1" ht="40.5" x14ac:dyDescent="0.25">
      <c r="A21" s="17"/>
      <c r="B21" s="7" t="s">
        <v>22</v>
      </c>
      <c r="C21" s="13" t="s">
        <v>23</v>
      </c>
      <c r="D21" s="14">
        <v>20</v>
      </c>
      <c r="E21" s="14">
        <v>20</v>
      </c>
      <c r="F21" s="14">
        <v>20</v>
      </c>
      <c r="G21" s="15">
        <f t="shared" si="0"/>
        <v>1</v>
      </c>
      <c r="H21" s="11" t="s">
        <v>4</v>
      </c>
    </row>
    <row r="22" spans="1:8" s="5" customFormat="1" ht="27.75" customHeight="1" x14ac:dyDescent="0.25">
      <c r="A22" s="77" t="s">
        <v>24</v>
      </c>
      <c r="B22" s="78"/>
      <c r="C22" s="78"/>
      <c r="D22" s="78"/>
      <c r="E22" s="78"/>
      <c r="F22" s="78"/>
      <c r="G22" s="78"/>
      <c r="H22" s="79"/>
    </row>
    <row r="23" spans="1:8" s="5" customFormat="1" ht="81" x14ac:dyDescent="0.25">
      <c r="A23" s="6"/>
      <c r="B23" s="7" t="s">
        <v>25</v>
      </c>
      <c r="C23" s="8" t="s">
        <v>6</v>
      </c>
      <c r="D23" s="8">
        <v>100</v>
      </c>
      <c r="E23" s="8">
        <v>100</v>
      </c>
      <c r="F23" s="8">
        <v>100</v>
      </c>
      <c r="G23" s="9">
        <f>F23/E23</f>
        <v>1</v>
      </c>
      <c r="H23" s="11" t="s">
        <v>4</v>
      </c>
    </row>
    <row r="24" spans="1:8" s="5" customFormat="1" ht="54" x14ac:dyDescent="0.25">
      <c r="A24" s="6"/>
      <c r="B24" s="7" t="s">
        <v>26</v>
      </c>
      <c r="C24" s="8" t="s">
        <v>6</v>
      </c>
      <c r="D24" s="8">
        <v>100</v>
      </c>
      <c r="E24" s="8">
        <v>100</v>
      </c>
      <c r="F24" s="8">
        <v>100</v>
      </c>
      <c r="G24" s="9">
        <f>F24/E24</f>
        <v>1</v>
      </c>
      <c r="H24" s="11" t="s">
        <v>4</v>
      </c>
    </row>
  </sheetData>
  <mergeCells count="15">
    <mergeCell ref="A22:H22"/>
    <mergeCell ref="A11:H11"/>
    <mergeCell ref="A7:H7"/>
    <mergeCell ref="D4:D5"/>
    <mergeCell ref="E4:E5"/>
    <mergeCell ref="F4:F5"/>
    <mergeCell ref="G4:G5"/>
    <mergeCell ref="H4:H5"/>
    <mergeCell ref="A14:H14"/>
    <mergeCell ref="A6:H6"/>
    <mergeCell ref="A1:H1"/>
    <mergeCell ref="A2:H2"/>
    <mergeCell ref="A4:A5"/>
    <mergeCell ref="B4:B5"/>
    <mergeCell ref="C4:C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Кассовое исполнение</vt:lpstr>
      <vt:lpstr>Целевые показатели</vt:lpstr>
      <vt:lpstr>Лист3</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2017-06-02T04:01:35Z</dcterms:modified>
</cp:coreProperties>
</file>